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krment.VRVAS\Documents\_Work\_Projects\Kolin\vystupy\koncese 2024\vystupy\zadavaci dokumentace\Kolin_zadavaci-dokumentace_priloha-H-soubor-hodnoceni-a-ZFM\"/>
    </mc:Choice>
  </mc:AlternateContent>
  <xr:revisionPtr revIDLastSave="0" documentId="13_ncr:1_{B237012E-273D-4881-878F-28C547CFBAC7}" xr6:coauthVersionLast="47" xr6:coauthVersionMax="47" xr10:uidLastSave="{00000000-0000-0000-0000-000000000000}"/>
  <bookViews>
    <workbookView xWindow="0" yWindow="0" windowWidth="18480" windowHeight="21600" xr2:uid="{51614D8A-EBEF-4A2B-9681-2F0D57255B5D}"/>
  </bookViews>
  <sheets>
    <sheet name="hodnoceni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F8" i="1" s="1"/>
  <c r="D9" i="1"/>
  <c r="D8" i="1"/>
  <c r="B13" i="1" l="1"/>
  <c r="B12" i="1"/>
  <c r="F9" i="1" l="1"/>
  <c r="C9" i="1" l="1"/>
  <c r="C13" i="1" s="1"/>
  <c r="C8" i="1" l="1"/>
  <c r="C12" i="1" s="1"/>
  <c r="C17" i="1" s="1"/>
  <c r="C19" i="1" s="1"/>
</calcChain>
</file>

<file path=xl/sharedStrings.xml><?xml version="1.0" encoding="utf-8"?>
<sst xmlns="http://schemas.openxmlformats.org/spreadsheetml/2006/main" count="18" uniqueCount="16">
  <si>
    <t>Soubor hodnocení</t>
  </si>
  <si>
    <t>stočné</t>
  </si>
  <si>
    <t>fixní</t>
  </si>
  <si>
    <t>variabilní</t>
  </si>
  <si>
    <t>množství</t>
  </si>
  <si>
    <t>Nabídková cena</t>
  </si>
  <si>
    <t>dílčí nabídková cena</t>
  </si>
  <si>
    <t>váha</t>
  </si>
  <si>
    <t>dílčí váha</t>
  </si>
  <si>
    <t>x</t>
  </si>
  <si>
    <t>Posouzení dosažení stropu nabídkové ceny:</t>
  </si>
  <si>
    <t>Strop pro nabídkovou cenu</t>
  </si>
  <si>
    <t>dílčí nabídková cena po započtení vah</t>
  </si>
  <si>
    <t>Kolín</t>
  </si>
  <si>
    <t>převzatá</t>
  </si>
  <si>
    <t>Koncesní smlouva – Příloha 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</si>
</sst>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_-;\-* #,##0.000_-;_-* &quot;-&quot;??_-;_-@_-"/>
    <numFmt numFmtId="165" formatCode="_-* #,##0.000000_-;\-* #,##0.000000_-;_-* &quot;-&quot;??_-;_-@_-"/>
    <numFmt numFmtId="166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Aptos Display"/>
      <family val="2"/>
    </font>
    <font>
      <sz val="11"/>
      <color theme="1"/>
      <name val="Aptos Display"/>
      <family val="2"/>
    </font>
    <font>
      <b/>
      <sz val="14"/>
      <color theme="1"/>
      <name val="Aptos Display"/>
      <family val="2"/>
    </font>
    <font>
      <sz val="8"/>
      <color theme="1"/>
      <name val="Aptos Display"/>
      <family val="2"/>
    </font>
    <font>
      <b/>
      <sz val="8"/>
      <color theme="1"/>
      <name val="Aptos Display"/>
      <family val="2"/>
    </font>
    <font>
      <sz val="9"/>
      <color theme="1"/>
      <name val="Aptos Display"/>
      <family val="2"/>
    </font>
    <font>
      <b/>
      <sz val="12"/>
      <color rgb="FFFF0000"/>
      <name val="Aptos Display"/>
      <family val="2"/>
    </font>
    <font>
      <sz val="12"/>
      <color theme="1"/>
      <name val="Aptos Display"/>
      <family val="2"/>
    </font>
    <font>
      <b/>
      <sz val="9"/>
      <color rgb="FFFF0000"/>
      <name val="Aptos Display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0" fontId="6" fillId="2" borderId="2" xfId="0" applyFont="1" applyFill="1" applyBorder="1" applyAlignment="1">
      <alignment horizontal="center"/>
    </xf>
    <xf numFmtId="0" fontId="5" fillId="0" borderId="2" xfId="0" applyFont="1" applyBorder="1"/>
    <xf numFmtId="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43" fontId="5" fillId="0" borderId="2" xfId="1" applyFont="1" applyBorder="1" applyAlignment="1">
      <alignment horizontal="center"/>
    </xf>
    <xf numFmtId="164" fontId="5" fillId="0" borderId="2" xfId="1" applyNumberFormat="1" applyFont="1" applyBorder="1" applyAlignment="1">
      <alignment horizontal="center"/>
    </xf>
    <xf numFmtId="9" fontId="5" fillId="0" borderId="2" xfId="2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2" fillId="4" borderId="0" xfId="0" applyFont="1" applyFill="1"/>
    <xf numFmtId="0" fontId="3" fillId="4" borderId="0" xfId="0" applyFont="1" applyFill="1"/>
    <xf numFmtId="0" fontId="4" fillId="4" borderId="1" xfId="0" applyFont="1" applyFill="1" applyBorder="1"/>
    <xf numFmtId="0" fontId="3" fillId="4" borderId="1" xfId="0" applyFont="1" applyFill="1" applyBorder="1"/>
    <xf numFmtId="0" fontId="7" fillId="4" borderId="0" xfId="0" applyFont="1" applyFill="1"/>
    <xf numFmtId="0" fontId="9" fillId="4" borderId="0" xfId="0" applyFont="1" applyFill="1"/>
    <xf numFmtId="0" fontId="5" fillId="4" borderId="0" xfId="0" applyFont="1" applyFill="1"/>
    <xf numFmtId="165" fontId="5" fillId="4" borderId="0" xfId="0" applyNumberFormat="1" applyFont="1" applyFill="1"/>
    <xf numFmtId="166" fontId="7" fillId="4" borderId="0" xfId="0" applyNumberFormat="1" applyFont="1" applyFill="1"/>
    <xf numFmtId="0" fontId="10" fillId="0" borderId="2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166" fontId="8" fillId="0" borderId="2" xfId="0" applyNumberFormat="1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/>
    </xf>
  </cellXfs>
  <cellStyles count="3">
    <cellStyle name="Čárka" xfId="1" builtinId="3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krment.VRVAS\Documents\_Work\_Projects\Kolin\vystupy\koncese%202024\vystupy\zadavaci%20dokumentace\Kolin_zadavaci-dokumentace_priloha-H-soubor-hodnoceni-a-ZFM\ZFM_kolin.xlsx" TargetMode="External"/><Relationship Id="rId1" Type="http://schemas.openxmlformats.org/officeDocument/2006/relationships/externalLinkPath" Target="ZFM_kolin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krment.VRVAS\Documents\_Work\_Projects\Kolin\vystupy\koncese%202024\vystupy\zadavaci%20dokumentace\Kolin_zadavaci-dokumentace_priloha-H-soubor-hodnoceni-a-ZFM\ZFM_prevzata.xlsx" TargetMode="External"/><Relationship Id="rId1" Type="http://schemas.openxmlformats.org/officeDocument/2006/relationships/externalLinkPath" Target="ZFM_prevz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Postup"/>
      <sheetName val="Nabídka"/>
      <sheetName val="Provozování"/>
      <sheetName val="Kalkulace a Porovnání"/>
      <sheetName val="Dvousložková cena"/>
      <sheetName val="Tisk"/>
      <sheetName val="Legenda"/>
      <sheetName val="Výpočty"/>
    </sheetNames>
    <sheetDataSet>
      <sheetData sheetId="0"/>
      <sheetData sheetId="1">
        <row r="62">
          <cell r="J62">
            <v>33.170731707317074</v>
          </cell>
        </row>
        <row r="63">
          <cell r="J63">
            <v>0</v>
          </cell>
        </row>
      </sheetData>
      <sheetData sheetId="2">
        <row r="46">
          <cell r="H46">
            <v>2.0499999999999998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Postup"/>
      <sheetName val="Nabídka"/>
      <sheetName val="Provozování"/>
      <sheetName val="Kalkulace a Porovnání"/>
      <sheetName val="Dvousložková cena"/>
      <sheetName val="Tisk"/>
      <sheetName val="Legenda"/>
      <sheetName val="Výpočty"/>
    </sheetNames>
    <sheetDataSet>
      <sheetData sheetId="0" refreshError="1"/>
      <sheetData sheetId="1">
        <row r="62">
          <cell r="J62">
            <v>16.585365853658537</v>
          </cell>
        </row>
        <row r="63">
          <cell r="J63">
            <v>0</v>
          </cell>
        </row>
      </sheetData>
      <sheetData sheetId="2">
        <row r="46">
          <cell r="H46">
            <v>0.19500000000000001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E38E0-CE00-48DE-8BA0-404D613A489E}">
  <dimension ref="B2:I21"/>
  <sheetViews>
    <sheetView tabSelected="1" view="pageBreakPreview" zoomScale="145" zoomScaleNormal="109" zoomScaleSheetLayoutView="145" workbookViewId="0">
      <selection activeCell="H17" sqref="H17"/>
    </sheetView>
  </sheetViews>
  <sheetFormatPr defaultColWidth="9.140625" defaultRowHeight="12" x14ac:dyDescent="0.2"/>
  <cols>
    <col min="1" max="1" width="3.42578125" style="16" customWidth="1"/>
    <col min="2" max="2" width="19.42578125" style="16" customWidth="1"/>
    <col min="3" max="6" width="8.7109375" style="16" customWidth="1"/>
    <col min="7" max="7" width="3.5703125" style="16" customWidth="1"/>
    <col min="8" max="16384" width="9.140625" style="16"/>
  </cols>
  <sheetData>
    <row r="2" spans="2:9" s="13" customFormat="1" ht="18.75" x14ac:dyDescent="0.3">
      <c r="B2" s="12" t="s">
        <v>15</v>
      </c>
    </row>
    <row r="3" spans="2:9" s="13" customFormat="1" ht="18.75" x14ac:dyDescent="0.3">
      <c r="B3" s="14" t="s">
        <v>0</v>
      </c>
      <c r="C3" s="15"/>
      <c r="D3" s="15"/>
      <c r="E3" s="15"/>
      <c r="F3" s="15"/>
    </row>
    <row r="5" spans="2:9" x14ac:dyDescent="0.2">
      <c r="B5" s="1"/>
      <c r="C5" s="23" t="s">
        <v>1</v>
      </c>
      <c r="D5" s="23"/>
      <c r="E5" s="23"/>
      <c r="F5" s="23"/>
    </row>
    <row r="6" spans="2:9" x14ac:dyDescent="0.2">
      <c r="B6" s="3" t="s">
        <v>6</v>
      </c>
      <c r="C6" s="2" t="s">
        <v>2</v>
      </c>
      <c r="D6" s="2" t="s">
        <v>3</v>
      </c>
      <c r="E6" s="2" t="s">
        <v>4</v>
      </c>
      <c r="F6" s="2" t="s">
        <v>7</v>
      </c>
    </row>
    <row r="7" spans="2:9" x14ac:dyDescent="0.2">
      <c r="B7" s="3" t="s">
        <v>8</v>
      </c>
      <c r="C7" s="4">
        <v>0.9</v>
      </c>
      <c r="D7" s="4">
        <v>0.1</v>
      </c>
      <c r="E7" s="5" t="s">
        <v>9</v>
      </c>
      <c r="F7" s="5" t="s">
        <v>9</v>
      </c>
    </row>
    <row r="8" spans="2:9" x14ac:dyDescent="0.2">
      <c r="B8" s="3" t="s">
        <v>13</v>
      </c>
      <c r="C8" s="6">
        <f>[1]Postup!$J$62</f>
        <v>33.170731707317074</v>
      </c>
      <c r="D8" s="6">
        <f>[1]Postup!$J$63</f>
        <v>0</v>
      </c>
      <c r="E8" s="7">
        <f>[1]Nabídka!$H$46</f>
        <v>2.0499999999999998</v>
      </c>
      <c r="F8" s="8">
        <f>E8/SUM($E$8:$E$9)</f>
        <v>0.91314031180400901</v>
      </c>
    </row>
    <row r="9" spans="2:9" x14ac:dyDescent="0.2">
      <c r="B9" s="3" t="s">
        <v>14</v>
      </c>
      <c r="C9" s="6">
        <f>[2]Postup!$J$62</f>
        <v>16.585365853658537</v>
      </c>
      <c r="D9" s="6">
        <f>[2]Postup!$J$63</f>
        <v>0</v>
      </c>
      <c r="E9" s="7">
        <f>[2]Nabídka!$H$46</f>
        <v>0.19500000000000001</v>
      </c>
      <c r="F9" s="8">
        <f>E9/SUM($E$8:$E$9)</f>
        <v>8.6859688195991103E-2</v>
      </c>
    </row>
    <row r="10" spans="2:9" x14ac:dyDescent="0.2">
      <c r="B10" s="18"/>
      <c r="C10" s="18"/>
      <c r="D10" s="18"/>
      <c r="E10" s="19"/>
      <c r="F10" s="19"/>
    </row>
    <row r="11" spans="2:9" ht="22.5" x14ac:dyDescent="0.2">
      <c r="B11" s="9" t="s">
        <v>12</v>
      </c>
      <c r="C11" s="25" t="s">
        <v>1</v>
      </c>
      <c r="D11" s="25"/>
      <c r="E11" s="25"/>
      <c r="F11" s="25"/>
      <c r="I11" s="20"/>
    </row>
    <row r="12" spans="2:9" x14ac:dyDescent="0.2">
      <c r="B12" s="3" t="str">
        <f>B8</f>
        <v>Kolín</v>
      </c>
      <c r="C12" s="26">
        <f>($C$7*C8+$D$7*D8)*F8</f>
        <v>27.260579064587979</v>
      </c>
      <c r="D12" s="26"/>
      <c r="E12" s="26"/>
      <c r="F12" s="26"/>
    </row>
    <row r="13" spans="2:9" x14ac:dyDescent="0.2">
      <c r="B13" s="3" t="str">
        <f>B9</f>
        <v>převzatá</v>
      </c>
      <c r="C13" s="26">
        <f>($C$7*C9+$D$7*D9)*F9</f>
        <v>1.2965397359986965</v>
      </c>
      <c r="D13" s="26"/>
      <c r="E13" s="26"/>
      <c r="F13" s="26"/>
    </row>
    <row r="14" spans="2:9" x14ac:dyDescent="0.2">
      <c r="B14" s="18"/>
      <c r="C14" s="18"/>
      <c r="D14" s="18"/>
      <c r="E14" s="18"/>
      <c r="F14" s="18"/>
    </row>
    <row r="15" spans="2:9" x14ac:dyDescent="0.2">
      <c r="B15" s="18"/>
      <c r="C15" s="18"/>
      <c r="D15" s="18"/>
      <c r="E15" s="18"/>
      <c r="F15" s="18"/>
    </row>
    <row r="16" spans="2:9" x14ac:dyDescent="0.2">
      <c r="B16" s="18"/>
      <c r="C16" s="18"/>
      <c r="D16" s="18"/>
      <c r="E16" s="18"/>
      <c r="F16" s="18"/>
    </row>
    <row r="17" spans="2:6" s="17" customFormat="1" ht="36" customHeight="1" x14ac:dyDescent="0.25">
      <c r="B17" s="10" t="s">
        <v>5</v>
      </c>
      <c r="C17" s="24">
        <f>SUM(C12:F13)</f>
        <v>28.557118800586675</v>
      </c>
      <c r="D17" s="24"/>
      <c r="E17" s="24"/>
      <c r="F17" s="24"/>
    </row>
    <row r="19" spans="2:6" ht="63.75" customHeight="1" x14ac:dyDescent="0.2">
      <c r="B19" s="11" t="s">
        <v>10</v>
      </c>
      <c r="C19" s="21" t="str">
        <f>IF(C17&gt;C21,"Zadavatel je oprávněn vyloučit dodavatele z další účasti v koncesním řízení, pokud jeho Nabídková cena přesáhne hodnotu označenou jako „strop pro nabídkovou cenu“","OK")</f>
        <v>OK</v>
      </c>
      <c r="D19" s="21"/>
      <c r="E19" s="21"/>
      <c r="F19" s="21"/>
    </row>
    <row r="21" spans="2:6" ht="31.5" x14ac:dyDescent="0.2">
      <c r="B21" s="11" t="s">
        <v>11</v>
      </c>
      <c r="C21" s="22">
        <v>52</v>
      </c>
      <c r="D21" s="22"/>
      <c r="E21" s="22"/>
      <c r="F21" s="22"/>
    </row>
  </sheetData>
  <sheetProtection algorithmName="SHA-512" hashValue="uBbFEaonB/bkUvX19cgS1eR/ujDbHGTCZkepyIAWv6v8zUG24UvgOPJ7Jyedvv9/9sfemVbUKGNAemv7bCiuzw==" saltValue="Zop+NP2pkgaSBc8Zh1HcOQ==" spinCount="100000" sheet="1" objects="1" scenarios="1"/>
  <mergeCells count="7">
    <mergeCell ref="C19:F19"/>
    <mergeCell ref="C21:F21"/>
    <mergeCell ref="C5:F5"/>
    <mergeCell ref="C17:F17"/>
    <mergeCell ref="C11:F11"/>
    <mergeCell ref="C12:F12"/>
    <mergeCell ref="C13:F13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hodnoceni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Kokrment Ivo</dc:creator>
  <cp:lastModifiedBy>Kokrment Ivo</cp:lastModifiedBy>
  <cp:lastPrinted>2021-01-06T12:39:23Z</cp:lastPrinted>
  <dcterms:created xsi:type="dcterms:W3CDTF">2021-01-06T12:36:39Z</dcterms:created>
  <dcterms:modified xsi:type="dcterms:W3CDTF">2024-12-18T20:41:22Z</dcterms:modified>
</cp:coreProperties>
</file>